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330" windowWidth="14355" windowHeight="5460"/>
  </bookViews>
  <sheets>
    <sheet name="9 месяцев" sheetId="7" r:id="rId1"/>
    <sheet name="Лист1" sheetId="4" r:id="rId2"/>
    <sheet name="Лист2" sheetId="5" r:id="rId3"/>
    <sheet name="Лист3" sheetId="3" r:id="rId4"/>
  </sheets>
  <definedNames>
    <definedName name="_xlnm.Print_Titles" localSheetId="0">'9 месяцев'!$11:$12</definedName>
    <definedName name="_xlnm.Print_Area" localSheetId="0">'9 месяцев'!$A$1:$S$38</definedName>
    <definedName name="_xlnm.Print_Area" localSheetId="3">Лист3!$A$1:$M$7</definedName>
  </definedNames>
  <calcPr calcId="145621"/>
</workbook>
</file>

<file path=xl/calcChain.xml><?xml version="1.0" encoding="utf-8"?>
<calcChain xmlns="http://schemas.openxmlformats.org/spreadsheetml/2006/main">
  <c r="G29" i="7" l="1"/>
  <c r="G21" i="7"/>
  <c r="F21" i="7"/>
  <c r="I20" i="7"/>
  <c r="J20" i="7" s="1"/>
  <c r="E21" i="7"/>
  <c r="I16" i="7"/>
  <c r="I17" i="7"/>
  <c r="I18" i="7"/>
  <c r="I19" i="7"/>
  <c r="I15" i="7"/>
  <c r="I21" i="7" l="1"/>
  <c r="J16" i="7"/>
  <c r="J17" i="7"/>
  <c r="J19" i="7"/>
  <c r="I25" i="7"/>
  <c r="I28" i="7" l="1"/>
  <c r="I29" i="7" s="1"/>
  <c r="G28" i="7"/>
  <c r="J27" i="7" l="1"/>
  <c r="F28" i="7"/>
  <c r="J26" i="7"/>
  <c r="G25" i="7"/>
  <c r="F25" i="7"/>
  <c r="J23" i="7"/>
  <c r="H21" i="7"/>
  <c r="J21" i="7" s="1"/>
  <c r="J15" i="7"/>
  <c r="T21" i="7" l="1"/>
  <c r="H25" i="7"/>
  <c r="J25" i="7" s="1"/>
  <c r="H28" i="7"/>
  <c r="F29" i="7"/>
  <c r="J28" i="7" l="1"/>
  <c r="H29" i="7"/>
  <c r="F6" i="3"/>
  <c r="I6" i="3" s="1"/>
  <c r="K6" i="3"/>
  <c r="K7" i="3" s="1"/>
  <c r="H6" i="5"/>
  <c r="K6" i="5" s="1"/>
  <c r="M7" i="5"/>
  <c r="H7" i="5"/>
  <c r="H6" i="4"/>
  <c r="K6" i="4" s="1"/>
  <c r="M7" i="4"/>
  <c r="N6" i="4" l="1"/>
  <c r="N7" i="4" s="1"/>
  <c r="K7" i="4"/>
  <c r="H7" i="4"/>
  <c r="K7" i="5"/>
  <c r="N6" i="5"/>
  <c r="N7" i="5" s="1"/>
  <c r="L6" i="3"/>
  <c r="L7" i="3" s="1"/>
  <c r="I7" i="3"/>
  <c r="F7" i="3"/>
  <c r="J29" i="7"/>
</calcChain>
</file>

<file path=xl/sharedStrings.xml><?xml version="1.0" encoding="utf-8"?>
<sst xmlns="http://schemas.openxmlformats.org/spreadsheetml/2006/main" count="133" uniqueCount="67">
  <si>
    <t>Приложение 4</t>
  </si>
  <si>
    <t>к Правилам утверждения инвестиционных</t>
  </si>
  <si>
    <t>программ(проектов) субъекта естественной</t>
  </si>
  <si>
    <t xml:space="preserve">монополии, их корректировки, а также </t>
  </si>
  <si>
    <t>проведения анализа информации об их исполнении</t>
  </si>
  <si>
    <t>Информация субъекта естественной монополии</t>
  </si>
  <si>
    <t>ед.изм</t>
  </si>
  <si>
    <t>количество в натуральных показателях</t>
  </si>
  <si>
    <t>план</t>
  </si>
  <si>
    <t>факт</t>
  </si>
  <si>
    <t>сумма инвестиционной программы (проекта), тыс.тенге</t>
  </si>
  <si>
    <t>Наименование мероприятий</t>
  </si>
  <si>
    <t xml:space="preserve"> </t>
  </si>
  <si>
    <t>№ п/п</t>
  </si>
  <si>
    <t>Собственные средства</t>
  </si>
  <si>
    <t>Заемные средства</t>
  </si>
  <si>
    <t>отклонение</t>
  </si>
  <si>
    <t>причины отклонения</t>
  </si>
  <si>
    <t>Бюджетные средства</t>
  </si>
  <si>
    <t>Нерегулируемая (иная) деятельность</t>
  </si>
  <si>
    <t>шт</t>
  </si>
  <si>
    <t xml:space="preserve">                          ИТОГО:</t>
  </si>
  <si>
    <t>Подача воды по распределительным сетям</t>
  </si>
  <si>
    <t>Отвод сточных вод</t>
  </si>
  <si>
    <t>Очистка сточных вод</t>
  </si>
  <si>
    <t xml:space="preserve">                    ИТОГО:</t>
  </si>
  <si>
    <t xml:space="preserve">                         ИТОГО:</t>
  </si>
  <si>
    <t>Раздел G.Данные по товарам,работам,услугам</t>
  </si>
  <si>
    <t>33.</t>
  </si>
  <si>
    <t>33.1     Код валюты KZT</t>
  </si>
  <si>
    <t>33.2 Курс валюты</t>
  </si>
  <si>
    <t>№ п\п</t>
  </si>
  <si>
    <t>Наименование товаров,работ,услуг</t>
  </si>
  <si>
    <t>Код товара (ТН ВЭД)</t>
  </si>
  <si>
    <t>Ед.изм.</t>
  </si>
  <si>
    <t>Кол-во (объем)</t>
  </si>
  <si>
    <t>Цена(тариф) за единицу товара,работы,услуги без косвенных налогов</t>
  </si>
  <si>
    <t>Стоимость товаров,работ,услуг без косвенных налогов</t>
  </si>
  <si>
    <t>Акциз</t>
  </si>
  <si>
    <t>Ставка</t>
  </si>
  <si>
    <t>сумма</t>
  </si>
  <si>
    <t>Размер оборота по реализации (облагаемый\необлагаемый оборот)</t>
  </si>
  <si>
    <t>НДС</t>
  </si>
  <si>
    <t>Стоимость товаров,работ,услуг с учеком  косвенных налогов</t>
  </si>
  <si>
    <t>№ заявления в рамках ТС или Декларации на товары</t>
  </si>
  <si>
    <t>Дополнительные данные</t>
  </si>
  <si>
    <t>Всего по счету</t>
  </si>
  <si>
    <t>Задвижка диаметром 300 мм</t>
  </si>
  <si>
    <t>без НДС</t>
  </si>
  <si>
    <t xml:space="preserve">Регулятор  давления дм 300 </t>
  </si>
  <si>
    <t>о ходе исполнения субъектом инвестиционной программы за  9 месяцев   2021 года</t>
  </si>
  <si>
    <t>ГКП на ПХВ "Бурабай Су Арнасы" при отделе ЖКХ  и ЖИ Бурабайского района</t>
  </si>
  <si>
    <t>Преобразователь частоты VFD500-011/015РТ4В 11KW</t>
  </si>
  <si>
    <t xml:space="preserve">Преобразователь частоты VFD500-018G/022PT4B 18.5KW
</t>
  </si>
  <si>
    <t>Преобразователь частоты VFD500-075G/090PT4B 75KW 380V</t>
  </si>
  <si>
    <t>Работы по эксплуатационному  бурению горизонтальных  скважин,ул.Ленина</t>
  </si>
  <si>
    <t>Водопроводные колонки</t>
  </si>
  <si>
    <t>Оборудование бурильно-крановое для трактора Траншеекопатель ЭЦ У-150</t>
  </si>
  <si>
    <t>Агрегат электронасосный Д320-50 75 квт</t>
  </si>
  <si>
    <t>услуга</t>
  </si>
  <si>
    <t>Всего за 9 месяцев   2021  года</t>
  </si>
  <si>
    <t>Задвижка чугунная флянцевая Дм150 мм</t>
  </si>
  <si>
    <t>Главный  бухгалтер</t>
  </si>
  <si>
    <t>Борцова Т.В.</t>
  </si>
  <si>
    <t>Исп. Орешина Т.В.</t>
  </si>
  <si>
    <t>Главный  инженер</t>
  </si>
  <si>
    <t>Ипполитов И.В.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</si>
</sst>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9"/>
      <color indexed="8"/>
      <name val="Calibri"/>
      <family val="2"/>
      <charset val="204"/>
    </font>
    <font>
      <b/>
      <sz val="9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16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96">
    <xf numFmtId="0" fontId="0" fillId="0" borderId="0" xfId="0"/>
    <xf numFmtId="0" fontId="4" fillId="0" borderId="0" xfId="0" applyFont="1"/>
    <xf numFmtId="0" fontId="4" fillId="0" borderId="1" xfId="0" applyFont="1" applyBorder="1"/>
    <xf numFmtId="0" fontId="9" fillId="0" borderId="0" xfId="0" applyFont="1" applyAlignment="1">
      <alignment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/>
    <xf numFmtId="0" fontId="10" fillId="0" borderId="1" xfId="0" applyFont="1" applyBorder="1"/>
    <xf numFmtId="0" fontId="9" fillId="0" borderId="1" xfId="0" applyFont="1" applyBorder="1" applyAlignment="1">
      <alignment vertical="center"/>
    </xf>
    <xf numFmtId="165" fontId="9" fillId="0" borderId="1" xfId="1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165" fontId="1" fillId="0" borderId="1" xfId="1" applyNumberFormat="1" applyFont="1" applyBorder="1" applyAlignment="1">
      <alignment vertical="center"/>
    </xf>
    <xf numFmtId="9" fontId="1" fillId="0" borderId="1" xfId="1" applyNumberFormat="1" applyFont="1" applyBorder="1" applyAlignment="1">
      <alignment vertical="center"/>
    </xf>
    <xf numFmtId="165" fontId="4" fillId="0" borderId="1" xfId="0" applyNumberFormat="1" applyFont="1" applyBorder="1"/>
    <xf numFmtId="43" fontId="1" fillId="0" borderId="1" xfId="1" applyNumberFormat="1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165" fontId="11" fillId="0" borderId="1" xfId="1" applyNumberFormat="1" applyFont="1" applyBorder="1" applyAlignment="1">
      <alignment vertical="center"/>
    </xf>
    <xf numFmtId="9" fontId="11" fillId="0" borderId="1" xfId="1" applyNumberFormat="1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164" fontId="12" fillId="0" borderId="1" xfId="0" applyNumberFormat="1" applyFont="1" applyBorder="1"/>
    <xf numFmtId="0" fontId="12" fillId="0" borderId="1" xfId="0" applyFont="1" applyBorder="1"/>
    <xf numFmtId="0" fontId="6" fillId="0" borderId="0" xfId="0" applyFont="1" applyFill="1"/>
    <xf numFmtId="0" fontId="2" fillId="0" borderId="0" xfId="0" applyFont="1" applyFill="1"/>
    <xf numFmtId="0" fontId="3" fillId="0" borderId="2" xfId="0" applyFont="1" applyFill="1" applyBorder="1" applyAlignment="1">
      <alignment wrapText="1"/>
    </xf>
    <xf numFmtId="0" fontId="3" fillId="0" borderId="0" xfId="0" applyFont="1" applyFill="1"/>
    <xf numFmtId="0" fontId="3" fillId="0" borderId="3" xfId="0" applyFont="1" applyFill="1" applyBorder="1"/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 wrapText="1"/>
    </xf>
    <xf numFmtId="0" fontId="6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1" xfId="0" applyFont="1" applyFill="1" applyBorder="1"/>
    <xf numFmtId="0" fontId="3" fillId="0" borderId="1" xfId="0" applyFont="1" applyFill="1" applyBorder="1"/>
    <xf numFmtId="0" fontId="3" fillId="0" borderId="7" xfId="0" applyFont="1" applyFill="1" applyBorder="1" applyAlignment="1">
      <alignment horizontal="center"/>
    </xf>
    <xf numFmtId="0" fontId="6" fillId="0" borderId="7" xfId="0" applyFont="1" applyFill="1" applyBorder="1"/>
    <xf numFmtId="0" fontId="6" fillId="0" borderId="8" xfId="0" applyFont="1" applyFill="1" applyBorder="1"/>
    <xf numFmtId="9" fontId="9" fillId="0" borderId="1" xfId="1" applyNumberFormat="1" applyFont="1" applyBorder="1" applyAlignment="1">
      <alignment vertical="center"/>
    </xf>
    <xf numFmtId="43" fontId="9" fillId="0" borderId="1" xfId="1" applyNumberFormat="1" applyFont="1" applyBorder="1" applyAlignment="1">
      <alignment vertical="center"/>
    </xf>
    <xf numFmtId="165" fontId="10" fillId="0" borderId="1" xfId="0" applyNumberFormat="1" applyFont="1" applyBorder="1"/>
    <xf numFmtId="0" fontId="10" fillId="0" borderId="1" xfId="0" applyNumberFormat="1" applyFont="1" applyBorder="1"/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13" fillId="0" borderId="0" xfId="0" applyFont="1" applyFill="1"/>
    <xf numFmtId="165" fontId="6" fillId="0" borderId="1" xfId="1" applyNumberFormat="1" applyFont="1" applyFill="1" applyBorder="1"/>
    <xf numFmtId="165" fontId="6" fillId="0" borderId="1" xfId="1" applyNumberFormat="1" applyFont="1" applyFill="1" applyBorder="1" applyAlignment="1">
      <alignment vertical="center"/>
    </xf>
    <xf numFmtId="0" fontId="3" fillId="0" borderId="0" xfId="0" applyFont="1" applyFill="1" applyAlignment="1"/>
    <xf numFmtId="0" fontId="6" fillId="0" borderId="0" xfId="0" applyFont="1" applyFill="1" applyAlignment="1"/>
    <xf numFmtId="0" fontId="3" fillId="0" borderId="7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2" fontId="6" fillId="0" borderId="1" xfId="0" applyNumberFormat="1" applyFont="1" applyFill="1" applyBorder="1" applyAlignment="1">
      <alignment horizontal="center" vertical="center"/>
    </xf>
    <xf numFmtId="165" fontId="6" fillId="0" borderId="1" xfId="1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vertical="center"/>
    </xf>
    <xf numFmtId="0" fontId="6" fillId="0" borderId="7" xfId="0" applyFont="1" applyFill="1" applyBorder="1" applyAlignment="1">
      <alignment horizontal="center" vertical="center"/>
    </xf>
    <xf numFmtId="165" fontId="3" fillId="0" borderId="1" xfId="1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wrapText="1"/>
    </xf>
    <xf numFmtId="0" fontId="15" fillId="0" borderId="6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/>
    <xf numFmtId="0" fontId="6" fillId="0" borderId="0" xfId="0" applyFont="1" applyFill="1" applyAlignment="1"/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wrapText="1"/>
    </xf>
    <xf numFmtId="0" fontId="3" fillId="0" borderId="5" xfId="0" applyFont="1" applyFill="1" applyBorder="1" applyAlignment="1">
      <alignment wrapText="1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11" fillId="0" borderId="6" xfId="0" applyFont="1" applyBorder="1" applyAlignment="1">
      <alignment vertical="center" wrapText="1"/>
    </xf>
    <xf numFmtId="0" fontId="11" fillId="0" borderId="8" xfId="0" applyFont="1" applyBorder="1" applyAlignment="1">
      <alignment vertical="center" wrapText="1"/>
    </xf>
    <xf numFmtId="0" fontId="10" fillId="0" borderId="6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10" fillId="0" borderId="7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65" fontId="6" fillId="0" borderId="0" xfId="0" applyNumberFormat="1" applyFont="1" applyFill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8"/>
  <sheetViews>
    <sheetView tabSelected="1" topLeftCell="A10" zoomScaleNormal="100" workbookViewId="0">
      <selection activeCell="G31" sqref="G31"/>
    </sheetView>
  </sheetViews>
  <sheetFormatPr defaultRowHeight="15" x14ac:dyDescent="0.25"/>
  <cols>
    <col min="1" max="1" width="4.28515625" style="20" customWidth="1"/>
    <col min="2" max="2" width="29" style="20" customWidth="1"/>
    <col min="3" max="3" width="6.42578125" style="20" customWidth="1"/>
    <col min="4" max="4" width="6.140625" style="20" customWidth="1"/>
    <col min="5" max="5" width="7.85546875" style="20" customWidth="1"/>
    <col min="6" max="6" width="14.28515625" style="20" customWidth="1"/>
    <col min="7" max="7" width="13.28515625" style="20" customWidth="1"/>
    <col min="8" max="8" width="14.140625" style="20" customWidth="1"/>
    <col min="9" max="9" width="13.85546875" style="20" customWidth="1"/>
    <col min="10" max="10" width="13.42578125" style="20" customWidth="1"/>
    <col min="11" max="11" width="15.42578125" style="20" hidden="1" customWidth="1"/>
    <col min="12" max="12" width="6.42578125" style="20" customWidth="1"/>
    <col min="13" max="13" width="6.140625" style="20" customWidth="1"/>
    <col min="14" max="14" width="8" style="20" customWidth="1"/>
    <col min="15" max="15" width="9.140625" style="20"/>
    <col min="16" max="16" width="6.7109375" style="20" customWidth="1"/>
    <col min="17" max="17" width="6.5703125" style="20" customWidth="1"/>
    <col min="18" max="18" width="7.5703125" style="20" customWidth="1"/>
    <col min="19" max="16384" width="9.140625" style="20"/>
  </cols>
  <sheetData>
    <row r="1" spans="1:19" x14ac:dyDescent="0.25">
      <c r="O1" s="21" t="s">
        <v>0</v>
      </c>
      <c r="P1" s="21"/>
      <c r="Q1" s="21"/>
      <c r="R1" s="21"/>
      <c r="S1" s="21"/>
    </row>
    <row r="2" spans="1:19" x14ac:dyDescent="0.25">
      <c r="O2" s="21" t="s">
        <v>1</v>
      </c>
      <c r="P2" s="21"/>
      <c r="Q2" s="21"/>
      <c r="R2" s="21"/>
      <c r="S2" s="21"/>
    </row>
    <row r="3" spans="1:19" x14ac:dyDescent="0.25">
      <c r="O3" s="21" t="s">
        <v>2</v>
      </c>
      <c r="P3" s="21"/>
      <c r="Q3" s="21"/>
      <c r="R3" s="21"/>
      <c r="S3" s="21"/>
    </row>
    <row r="4" spans="1:19" x14ac:dyDescent="0.25">
      <c r="O4" s="21" t="s">
        <v>3</v>
      </c>
      <c r="P4" s="21"/>
      <c r="Q4" s="21"/>
      <c r="R4" s="21"/>
      <c r="S4" s="21"/>
    </row>
    <row r="5" spans="1:19" x14ac:dyDescent="0.25">
      <c r="O5" s="21" t="s">
        <v>4</v>
      </c>
      <c r="P5" s="21"/>
      <c r="Q5" s="21"/>
      <c r="R5" s="21"/>
      <c r="S5" s="21"/>
    </row>
    <row r="6" spans="1:19" x14ac:dyDescent="0.25">
      <c r="E6" s="66" t="s">
        <v>5</v>
      </c>
      <c r="F6" s="66"/>
      <c r="G6" s="66"/>
      <c r="H6" s="66"/>
      <c r="I6" s="66"/>
      <c r="J6" s="66"/>
      <c r="K6" s="66"/>
      <c r="L6" s="66"/>
    </row>
    <row r="7" spans="1:19" x14ac:dyDescent="0.25">
      <c r="E7" s="67" t="s">
        <v>50</v>
      </c>
      <c r="F7" s="67"/>
      <c r="G7" s="67"/>
      <c r="H7" s="67"/>
      <c r="I7" s="67"/>
      <c r="J7" s="67"/>
      <c r="K7" s="67"/>
      <c r="L7" s="67"/>
      <c r="M7" s="68"/>
      <c r="N7" s="68"/>
    </row>
    <row r="8" spans="1:19" x14ac:dyDescent="0.25">
      <c r="E8" s="48"/>
      <c r="F8" s="48"/>
      <c r="G8" s="48"/>
      <c r="H8" s="48"/>
      <c r="I8" s="48"/>
      <c r="J8" s="48"/>
      <c r="K8" s="48"/>
      <c r="L8" s="48"/>
      <c r="M8" s="49"/>
      <c r="N8" s="49"/>
    </row>
    <row r="9" spans="1:19" x14ac:dyDescent="0.25">
      <c r="D9" s="48" t="s">
        <v>51</v>
      </c>
      <c r="E9" s="48"/>
      <c r="F9" s="48"/>
      <c r="G9" s="48"/>
      <c r="H9" s="48"/>
      <c r="I9" s="48"/>
      <c r="J9" s="48"/>
      <c r="K9" s="49"/>
      <c r="L9" s="49"/>
    </row>
    <row r="11" spans="1:19" s="23" customFormat="1" ht="66" customHeight="1" x14ac:dyDescent="0.2">
      <c r="A11" s="22" t="s">
        <v>13</v>
      </c>
      <c r="B11" s="69" t="s">
        <v>11</v>
      </c>
      <c r="C11" s="71" t="s">
        <v>6</v>
      </c>
      <c r="D11" s="63" t="s">
        <v>7</v>
      </c>
      <c r="E11" s="65"/>
      <c r="F11" s="63" t="s">
        <v>10</v>
      </c>
      <c r="G11" s="65"/>
      <c r="H11" s="73" t="s">
        <v>14</v>
      </c>
      <c r="I11" s="74"/>
      <c r="J11" s="74"/>
      <c r="K11" s="64"/>
      <c r="L11" s="73" t="s">
        <v>15</v>
      </c>
      <c r="M11" s="74"/>
      <c r="N11" s="74"/>
      <c r="O11" s="64"/>
      <c r="P11" s="63" t="s">
        <v>18</v>
      </c>
      <c r="Q11" s="64"/>
      <c r="R11" s="63" t="s">
        <v>19</v>
      </c>
      <c r="S11" s="65"/>
    </row>
    <row r="12" spans="1:19" s="23" customFormat="1" ht="45.75" customHeight="1" x14ac:dyDescent="0.2">
      <c r="A12" s="24" t="s">
        <v>12</v>
      </c>
      <c r="B12" s="70"/>
      <c r="C12" s="72"/>
      <c r="D12" s="25" t="s">
        <v>8</v>
      </c>
      <c r="E12" s="25" t="s">
        <v>9</v>
      </c>
      <c r="F12" s="25" t="s">
        <v>8</v>
      </c>
      <c r="G12" s="25" t="s">
        <v>9</v>
      </c>
      <c r="H12" s="25" t="s">
        <v>8</v>
      </c>
      <c r="I12" s="25" t="s">
        <v>9</v>
      </c>
      <c r="J12" s="26" t="s">
        <v>16</v>
      </c>
      <c r="K12" s="26" t="s">
        <v>17</v>
      </c>
      <c r="L12" s="25" t="s">
        <v>8</v>
      </c>
      <c r="M12" s="25" t="s">
        <v>9</v>
      </c>
      <c r="N12" s="26" t="s">
        <v>16</v>
      </c>
      <c r="O12" s="27" t="s">
        <v>17</v>
      </c>
      <c r="P12" s="25" t="s">
        <v>8</v>
      </c>
      <c r="Q12" s="25" t="s">
        <v>9</v>
      </c>
      <c r="R12" s="25" t="s">
        <v>8</v>
      </c>
      <c r="S12" s="25" t="s">
        <v>9</v>
      </c>
    </row>
    <row r="13" spans="1:19" x14ac:dyDescent="0.25">
      <c r="A13" s="28">
        <v>1</v>
      </c>
      <c r="B13" s="28">
        <v>2</v>
      </c>
      <c r="C13" s="28">
        <v>3</v>
      </c>
      <c r="D13" s="28">
        <v>4</v>
      </c>
      <c r="E13" s="28">
        <v>5</v>
      </c>
      <c r="F13" s="28">
        <v>6</v>
      </c>
      <c r="G13" s="28">
        <v>7</v>
      </c>
      <c r="H13" s="28">
        <v>8</v>
      </c>
      <c r="I13" s="28">
        <v>9</v>
      </c>
      <c r="J13" s="28">
        <v>10</v>
      </c>
      <c r="K13" s="28">
        <v>11</v>
      </c>
      <c r="L13" s="28">
        <v>12</v>
      </c>
      <c r="M13" s="28">
        <v>13</v>
      </c>
      <c r="N13" s="28">
        <v>14</v>
      </c>
      <c r="O13" s="28">
        <v>15</v>
      </c>
      <c r="P13" s="28">
        <v>16</v>
      </c>
      <c r="Q13" s="28">
        <v>17</v>
      </c>
      <c r="R13" s="28">
        <v>18</v>
      </c>
      <c r="S13" s="28">
        <v>19</v>
      </c>
    </row>
    <row r="14" spans="1:19" ht="29.25" x14ac:dyDescent="0.25">
      <c r="A14" s="29"/>
      <c r="B14" s="30" t="s">
        <v>22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2"/>
    </row>
    <row r="15" spans="1:19" ht="47.25" x14ac:dyDescent="0.25">
      <c r="A15" s="44">
        <v>1</v>
      </c>
      <c r="B15" s="58" t="s">
        <v>52</v>
      </c>
      <c r="C15" s="43" t="s">
        <v>20</v>
      </c>
      <c r="D15" s="43"/>
      <c r="E15" s="62">
        <v>1</v>
      </c>
      <c r="F15" s="44">
        <v>190</v>
      </c>
      <c r="G15" s="43">
        <v>190</v>
      </c>
      <c r="H15" s="43"/>
      <c r="I15" s="44">
        <f>G15</f>
        <v>190</v>
      </c>
      <c r="J15" s="47">
        <f t="shared" ref="J15:J28" si="0">I15-H15</f>
        <v>190</v>
      </c>
      <c r="K15" s="33"/>
      <c r="L15" s="33"/>
      <c r="M15" s="33"/>
      <c r="N15" s="33"/>
      <c r="O15" s="33"/>
      <c r="P15" s="33"/>
      <c r="Q15" s="33"/>
      <c r="R15" s="33"/>
      <c r="S15" s="33"/>
    </row>
    <row r="16" spans="1:19" ht="60" x14ac:dyDescent="0.25">
      <c r="A16" s="44"/>
      <c r="B16" s="42" t="s">
        <v>53</v>
      </c>
      <c r="C16" s="43" t="s">
        <v>20</v>
      </c>
      <c r="D16" s="43"/>
      <c r="E16" s="62">
        <v>1</v>
      </c>
      <c r="F16" s="44">
        <v>282</v>
      </c>
      <c r="G16" s="43">
        <v>282</v>
      </c>
      <c r="H16" s="43"/>
      <c r="I16" s="44">
        <f t="shared" ref="I16:I20" si="1">G16</f>
        <v>282</v>
      </c>
      <c r="J16" s="47">
        <f t="shared" si="0"/>
        <v>282</v>
      </c>
      <c r="K16" s="33"/>
      <c r="L16" s="33"/>
      <c r="M16" s="33"/>
      <c r="N16" s="33"/>
      <c r="O16" s="33"/>
      <c r="P16" s="33"/>
      <c r="Q16" s="33"/>
      <c r="R16" s="33"/>
      <c r="S16" s="33"/>
    </row>
    <row r="17" spans="1:20" ht="45" x14ac:dyDescent="0.25">
      <c r="A17" s="44"/>
      <c r="B17" s="42" t="s">
        <v>54</v>
      </c>
      <c r="C17" s="43" t="s">
        <v>20</v>
      </c>
      <c r="D17" s="43"/>
      <c r="E17" s="62">
        <v>1</v>
      </c>
      <c r="F17" s="44">
        <v>948</v>
      </c>
      <c r="G17" s="43">
        <v>948</v>
      </c>
      <c r="H17" s="43"/>
      <c r="I17" s="44">
        <f t="shared" si="1"/>
        <v>948</v>
      </c>
      <c r="J17" s="47">
        <f t="shared" si="0"/>
        <v>948</v>
      </c>
      <c r="K17" s="33"/>
      <c r="L17" s="33"/>
      <c r="M17" s="33"/>
      <c r="N17" s="33"/>
      <c r="O17" s="33"/>
      <c r="P17" s="33"/>
      <c r="Q17" s="33"/>
      <c r="R17" s="33"/>
      <c r="S17" s="33"/>
    </row>
    <row r="18" spans="1:20" ht="63" x14ac:dyDescent="0.25">
      <c r="A18" s="44">
        <v>3</v>
      </c>
      <c r="B18" s="59" t="s">
        <v>55</v>
      </c>
      <c r="C18" s="43" t="s">
        <v>59</v>
      </c>
      <c r="D18" s="33"/>
      <c r="E18" s="44">
        <v>1</v>
      </c>
      <c r="F18" s="44">
        <v>3060</v>
      </c>
      <c r="G18" s="44"/>
      <c r="H18" s="44"/>
      <c r="I18" s="44">
        <f t="shared" si="1"/>
        <v>0</v>
      </c>
      <c r="J18" s="47"/>
      <c r="K18" s="33"/>
      <c r="L18" s="33"/>
      <c r="M18" s="33"/>
      <c r="N18" s="33"/>
      <c r="O18" s="33"/>
      <c r="P18" s="33"/>
      <c r="Q18" s="33"/>
      <c r="R18" s="33"/>
      <c r="S18" s="33"/>
    </row>
    <row r="19" spans="1:20" ht="15.75" x14ac:dyDescent="0.25">
      <c r="A19" s="44">
        <v>4</v>
      </c>
      <c r="B19" s="59" t="s">
        <v>56</v>
      </c>
      <c r="C19" s="33" t="s">
        <v>20</v>
      </c>
      <c r="D19" s="33"/>
      <c r="E19" s="28">
        <v>80</v>
      </c>
      <c r="F19" s="44">
        <v>4140</v>
      </c>
      <c r="G19" s="44">
        <v>4140</v>
      </c>
      <c r="H19" s="44"/>
      <c r="I19" s="44">
        <f t="shared" si="1"/>
        <v>4140</v>
      </c>
      <c r="J19" s="47">
        <f t="shared" si="0"/>
        <v>4140</v>
      </c>
      <c r="K19" s="33"/>
      <c r="L19" s="33"/>
      <c r="M19" s="33"/>
      <c r="N19" s="33"/>
      <c r="O19" s="33"/>
      <c r="P19" s="33"/>
      <c r="Q19" s="33"/>
      <c r="R19" s="33"/>
      <c r="S19" s="33"/>
    </row>
    <row r="20" spans="1:20" ht="31.5" x14ac:dyDescent="0.25">
      <c r="A20" s="44"/>
      <c r="B20" s="59" t="s">
        <v>61</v>
      </c>
      <c r="C20" s="33" t="s">
        <v>20</v>
      </c>
      <c r="D20" s="33"/>
      <c r="E20" s="28">
        <v>10</v>
      </c>
      <c r="F20" s="44">
        <v>589</v>
      </c>
      <c r="G20" s="44">
        <v>589</v>
      </c>
      <c r="H20" s="44"/>
      <c r="I20" s="44">
        <f t="shared" si="1"/>
        <v>589</v>
      </c>
      <c r="J20" s="47">
        <f t="shared" si="0"/>
        <v>589</v>
      </c>
      <c r="K20" s="33"/>
      <c r="L20" s="33"/>
      <c r="M20" s="33"/>
      <c r="N20" s="33"/>
      <c r="O20" s="33"/>
      <c r="P20" s="33"/>
      <c r="Q20" s="33"/>
      <c r="R20" s="33"/>
      <c r="S20" s="33"/>
    </row>
    <row r="21" spans="1:20" x14ac:dyDescent="0.25">
      <c r="A21" s="28"/>
      <c r="B21" s="34" t="s">
        <v>21</v>
      </c>
      <c r="C21" s="33"/>
      <c r="D21" s="33"/>
      <c r="E21" s="94">
        <f>SUM(E15:E20)</f>
        <v>94</v>
      </c>
      <c r="F21" s="34">
        <f>SUM(F15:F20)</f>
        <v>9209</v>
      </c>
      <c r="G21" s="34">
        <f>SUM(G15:G20)</f>
        <v>6149</v>
      </c>
      <c r="H21" s="34">
        <f>SUM(H15:H15)</f>
        <v>0</v>
      </c>
      <c r="I21" s="34">
        <f>SUM(I15:I20)</f>
        <v>6149</v>
      </c>
      <c r="J21" s="47">
        <f t="shared" si="0"/>
        <v>6149</v>
      </c>
      <c r="K21" s="33"/>
      <c r="L21" s="33"/>
      <c r="M21" s="33"/>
      <c r="N21" s="33"/>
      <c r="O21" s="33"/>
      <c r="P21" s="33"/>
      <c r="Q21" s="33"/>
      <c r="R21" s="33"/>
      <c r="S21" s="33"/>
      <c r="T21" s="20" t="e">
        <f>I21/H21</f>
        <v>#DIV/0!</v>
      </c>
    </row>
    <row r="22" spans="1:20" x14ac:dyDescent="0.25">
      <c r="A22" s="29"/>
      <c r="B22" s="35" t="s">
        <v>23</v>
      </c>
      <c r="C22" s="36"/>
      <c r="D22" s="36"/>
      <c r="E22" s="36"/>
      <c r="F22" s="36"/>
      <c r="G22" s="36"/>
      <c r="H22" s="36"/>
      <c r="I22" s="36" t="s">
        <v>12</v>
      </c>
      <c r="J22" s="46"/>
      <c r="K22" s="36"/>
      <c r="L22" s="36"/>
      <c r="M22" s="36"/>
      <c r="N22" s="36"/>
      <c r="O22" s="36"/>
      <c r="P22" s="36"/>
      <c r="Q22" s="36"/>
      <c r="R22" s="36"/>
      <c r="S22" s="37"/>
    </row>
    <row r="23" spans="1:20" ht="47.25" x14ac:dyDescent="0.25">
      <c r="A23" s="28">
        <v>1</v>
      </c>
      <c r="B23" s="60" t="s">
        <v>57</v>
      </c>
      <c r="C23" s="43" t="s">
        <v>20</v>
      </c>
      <c r="D23" s="43"/>
      <c r="E23" s="43">
        <v>1</v>
      </c>
      <c r="F23" s="44">
        <v>2880</v>
      </c>
      <c r="G23" s="44"/>
      <c r="H23" s="52"/>
      <c r="I23" s="44"/>
      <c r="J23" s="53">
        <f t="shared" si="0"/>
        <v>0</v>
      </c>
      <c r="K23" s="33"/>
      <c r="L23" s="33"/>
      <c r="M23" s="33"/>
      <c r="N23" s="33"/>
      <c r="O23" s="33"/>
      <c r="P23" s="33"/>
      <c r="Q23" s="33"/>
      <c r="R23" s="33"/>
      <c r="S23" s="33"/>
    </row>
    <row r="24" spans="1:20" x14ac:dyDescent="0.25">
      <c r="A24" s="28"/>
      <c r="B24" s="51"/>
      <c r="C24" s="43"/>
      <c r="D24" s="43"/>
      <c r="E24" s="43"/>
      <c r="F24" s="44"/>
      <c r="G24" s="44"/>
      <c r="H24" s="44"/>
      <c r="I24" s="44"/>
      <c r="J24" s="53"/>
      <c r="K24" s="33"/>
      <c r="L24" s="33"/>
      <c r="M24" s="33"/>
      <c r="N24" s="33"/>
      <c r="O24" s="33"/>
      <c r="P24" s="33"/>
      <c r="Q24" s="33"/>
      <c r="R24" s="33"/>
      <c r="S24" s="33"/>
    </row>
    <row r="25" spans="1:20" ht="22.5" customHeight="1" x14ac:dyDescent="0.25">
      <c r="A25" s="28"/>
      <c r="B25" s="43" t="s">
        <v>25</v>
      </c>
      <c r="C25" s="43"/>
      <c r="D25" s="43"/>
      <c r="E25" s="43"/>
      <c r="F25" s="54">
        <f>SUM(F23:F23)</f>
        <v>2880</v>
      </c>
      <c r="G25" s="54">
        <f>SUM(G23:G23)</f>
        <v>0</v>
      </c>
      <c r="H25" s="54">
        <f>SUM(H23:H23)</f>
        <v>0</v>
      </c>
      <c r="I25" s="54">
        <f>SUM(I23:I24)</f>
        <v>0</v>
      </c>
      <c r="J25" s="53">
        <f t="shared" si="0"/>
        <v>0</v>
      </c>
      <c r="K25" s="33"/>
      <c r="L25" s="33"/>
      <c r="M25" s="33"/>
      <c r="N25" s="33"/>
      <c r="O25" s="33"/>
      <c r="P25" s="33"/>
      <c r="Q25" s="33"/>
      <c r="R25" s="33"/>
      <c r="S25" s="33"/>
    </row>
    <row r="26" spans="1:20" x14ac:dyDescent="0.25">
      <c r="A26" s="29"/>
      <c r="B26" s="50" t="s">
        <v>24</v>
      </c>
      <c r="C26" s="55"/>
      <c r="D26" s="55"/>
      <c r="E26" s="55"/>
      <c r="F26" s="56"/>
      <c r="G26" s="56"/>
      <c r="H26" s="56"/>
      <c r="I26" s="56"/>
      <c r="J26" s="53">
        <f t="shared" si="0"/>
        <v>0</v>
      </c>
      <c r="K26" s="36"/>
      <c r="L26" s="36"/>
      <c r="M26" s="36"/>
      <c r="N26" s="36"/>
      <c r="O26" s="36"/>
      <c r="P26" s="36"/>
      <c r="Q26" s="36"/>
      <c r="R26" s="36"/>
      <c r="S26" s="37"/>
    </row>
    <row r="27" spans="1:20" ht="31.5" x14ac:dyDescent="0.25">
      <c r="A27" s="28">
        <v>1</v>
      </c>
      <c r="B27" s="61" t="s">
        <v>58</v>
      </c>
      <c r="C27" s="43" t="s">
        <v>20</v>
      </c>
      <c r="D27" s="43"/>
      <c r="E27" s="43">
        <v>1</v>
      </c>
      <c r="F27" s="44">
        <v>2194</v>
      </c>
      <c r="G27" s="44">
        <v>2194</v>
      </c>
      <c r="H27" s="44"/>
      <c r="I27" s="44">
        <v>2194</v>
      </c>
      <c r="J27" s="53">
        <f t="shared" si="0"/>
        <v>2194</v>
      </c>
      <c r="K27" s="33"/>
      <c r="L27" s="33"/>
      <c r="M27" s="33"/>
      <c r="N27" s="33"/>
      <c r="O27" s="33"/>
      <c r="P27" s="33"/>
      <c r="Q27" s="33"/>
      <c r="R27" s="33"/>
      <c r="S27" s="33"/>
    </row>
    <row r="28" spans="1:20" ht="24" customHeight="1" x14ac:dyDescent="0.25">
      <c r="A28" s="28"/>
      <c r="B28" s="25" t="s">
        <v>26</v>
      </c>
      <c r="C28" s="43"/>
      <c r="D28" s="43"/>
      <c r="E28" s="43"/>
      <c r="F28" s="57">
        <f>SUM(F27:F27)</f>
        <v>2194</v>
      </c>
      <c r="G28" s="57">
        <f>SUM(G27:G27)</f>
        <v>2194</v>
      </c>
      <c r="H28" s="57">
        <f>SUM(H27)</f>
        <v>0</v>
      </c>
      <c r="I28" s="57">
        <f>SUM(I27:I27)</f>
        <v>2194</v>
      </c>
      <c r="J28" s="53">
        <f t="shared" si="0"/>
        <v>2194</v>
      </c>
      <c r="K28" s="34"/>
      <c r="L28" s="33"/>
      <c r="M28" s="33"/>
      <c r="N28" s="33"/>
      <c r="O28" s="33"/>
      <c r="P28" s="33"/>
      <c r="Q28" s="33"/>
      <c r="R28" s="33"/>
      <c r="S28" s="33"/>
    </row>
    <row r="29" spans="1:20" ht="27.75" customHeight="1" x14ac:dyDescent="0.25">
      <c r="A29" s="33"/>
      <c r="B29" s="25" t="s">
        <v>60</v>
      </c>
      <c r="C29" s="43"/>
      <c r="D29" s="43"/>
      <c r="E29" s="43"/>
      <c r="F29" s="57">
        <f>F21+F25+F28</f>
        <v>14283</v>
      </c>
      <c r="G29" s="57">
        <f t="shared" ref="G29:I29" si="2">G21+G25+G28</f>
        <v>8343</v>
      </c>
      <c r="H29" s="57">
        <f t="shared" si="2"/>
        <v>0</v>
      </c>
      <c r="I29" s="57">
        <f t="shared" si="2"/>
        <v>8343</v>
      </c>
      <c r="J29" s="57">
        <f>I29-H29</f>
        <v>8343</v>
      </c>
      <c r="K29" s="33"/>
      <c r="L29" s="33"/>
      <c r="M29" s="33"/>
      <c r="N29" s="33"/>
      <c r="O29" s="33"/>
      <c r="P29" s="33"/>
      <c r="Q29" s="33"/>
      <c r="R29" s="33"/>
      <c r="S29" s="33"/>
    </row>
    <row r="31" spans="1:20" ht="20.25" x14ac:dyDescent="0.3">
      <c r="B31" s="45" t="s">
        <v>65</v>
      </c>
      <c r="C31" s="23"/>
      <c r="D31" s="23"/>
      <c r="E31" s="23"/>
      <c r="F31" s="23"/>
      <c r="G31" s="45" t="s">
        <v>66</v>
      </c>
      <c r="H31" s="23"/>
      <c r="I31" s="23"/>
    </row>
    <row r="32" spans="1:20" ht="20.25" x14ac:dyDescent="0.3">
      <c r="B32" s="45"/>
      <c r="C32" s="45"/>
      <c r="D32" s="45"/>
      <c r="E32" s="45"/>
      <c r="F32" s="45"/>
      <c r="G32" s="45"/>
      <c r="H32" s="45"/>
      <c r="I32" s="23"/>
    </row>
    <row r="33" spans="2:10" ht="20.25" x14ac:dyDescent="0.3">
      <c r="B33" s="45"/>
      <c r="C33" s="45"/>
      <c r="D33" s="45"/>
      <c r="E33" s="45"/>
      <c r="F33" s="45"/>
      <c r="G33" s="45"/>
      <c r="H33" s="45"/>
      <c r="I33" s="23"/>
    </row>
    <row r="34" spans="2:10" ht="20.25" x14ac:dyDescent="0.3">
      <c r="B34" s="45" t="s">
        <v>62</v>
      </c>
      <c r="C34" s="45"/>
      <c r="D34" s="45"/>
      <c r="E34" s="45"/>
      <c r="F34" s="45"/>
      <c r="G34" s="45" t="s">
        <v>63</v>
      </c>
      <c r="H34" s="45"/>
      <c r="I34" s="23"/>
    </row>
    <row r="35" spans="2:10" ht="20.25" x14ac:dyDescent="0.3">
      <c r="B35" s="45"/>
      <c r="C35" s="45"/>
      <c r="D35" s="45"/>
      <c r="E35" s="45"/>
      <c r="F35" s="45"/>
      <c r="G35" s="45"/>
      <c r="H35" s="45"/>
      <c r="I35" s="23"/>
    </row>
    <row r="36" spans="2:10" ht="20.25" x14ac:dyDescent="0.3">
      <c r="B36" s="45"/>
      <c r="C36" s="45"/>
      <c r="D36" s="45"/>
      <c r="E36" s="45"/>
      <c r="F36" s="45"/>
      <c r="G36" s="45"/>
      <c r="H36" s="45"/>
      <c r="I36" s="23"/>
    </row>
    <row r="37" spans="2:10" x14ac:dyDescent="0.25">
      <c r="J37" s="95"/>
    </row>
    <row r="38" spans="2:10" x14ac:dyDescent="0.25">
      <c r="B38" s="21" t="s">
        <v>64</v>
      </c>
    </row>
  </sheetData>
  <mergeCells count="10">
    <mergeCell ref="P11:Q11"/>
    <mergeCell ref="R11:S11"/>
    <mergeCell ref="E6:L6"/>
    <mergeCell ref="E7:N7"/>
    <mergeCell ref="B11:B12"/>
    <mergeCell ref="C11:C12"/>
    <mergeCell ref="D11:E11"/>
    <mergeCell ref="F11:G11"/>
    <mergeCell ref="H11:K11"/>
    <mergeCell ref="L11:O11"/>
  </mergeCells>
  <pageMargins left="0.70866141732283472" right="0.70866141732283472" top="0.74803149606299213" bottom="0.74803149606299213" header="0.31496062992125984" footer="0.31496062992125984"/>
  <pageSetup paperSize="9" scale="71" fitToHeight="0" orientation="landscape" verticalDpi="0" r:id="rId1"/>
  <rowBreaks count="1" manualBreakCount="1">
    <brk id="25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"/>
  <sheetViews>
    <sheetView zoomScaleNormal="100" workbookViewId="0">
      <selection activeCell="N6" sqref="N6"/>
    </sheetView>
  </sheetViews>
  <sheetFormatPr defaultRowHeight="15" x14ac:dyDescent="0.25"/>
  <cols>
    <col min="1" max="1" width="4.85546875" customWidth="1"/>
    <col min="3" max="3" width="1" customWidth="1"/>
    <col min="4" max="4" width="11" bestFit="1" customWidth="1"/>
    <col min="5" max="5" width="3.42578125" customWidth="1"/>
    <col min="6" max="6" width="7.5703125" customWidth="1"/>
    <col min="7" max="7" width="13.5703125" customWidth="1"/>
    <col min="8" max="8" width="13.28515625" bestFit="1" customWidth="1"/>
    <col min="9" max="9" width="4.42578125" customWidth="1"/>
    <col min="10" max="10" width="5.28515625" customWidth="1"/>
    <col min="11" max="11" width="13.42578125" customWidth="1"/>
    <col min="12" max="12" width="9.5703125" bestFit="1" customWidth="1"/>
    <col min="13" max="13" width="13.140625" customWidth="1"/>
    <col min="14" max="14" width="13.28515625" bestFit="1" customWidth="1"/>
    <col min="15" max="16" width="9.42578125" bestFit="1" customWidth="1"/>
  </cols>
  <sheetData>
    <row r="1" spans="1:16" x14ac:dyDescent="0.25">
      <c r="A1" s="83" t="s">
        <v>27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6" x14ac:dyDescent="0.25">
      <c r="A2" t="s">
        <v>28</v>
      </c>
      <c r="C2" t="s">
        <v>29</v>
      </c>
      <c r="F2" s="3"/>
      <c r="G2" t="s">
        <v>30</v>
      </c>
    </row>
    <row r="3" spans="1:16" ht="15" customHeight="1" x14ac:dyDescent="0.25">
      <c r="A3" s="84" t="s">
        <v>31</v>
      </c>
      <c r="B3" s="85" t="s">
        <v>32</v>
      </c>
      <c r="C3" s="85"/>
      <c r="D3" s="85" t="s">
        <v>33</v>
      </c>
      <c r="E3" s="85" t="s">
        <v>34</v>
      </c>
      <c r="F3" s="85" t="s">
        <v>35</v>
      </c>
      <c r="G3" s="85" t="s">
        <v>36</v>
      </c>
      <c r="H3" s="85" t="s">
        <v>37</v>
      </c>
      <c r="I3" s="85" t="s">
        <v>38</v>
      </c>
      <c r="J3" s="85"/>
      <c r="K3" s="87" t="s">
        <v>41</v>
      </c>
      <c r="L3" s="86" t="s">
        <v>42</v>
      </c>
      <c r="M3" s="86"/>
      <c r="N3" s="85" t="s">
        <v>43</v>
      </c>
      <c r="O3" s="85" t="s">
        <v>44</v>
      </c>
      <c r="P3" s="85" t="s">
        <v>45</v>
      </c>
    </row>
    <row r="4" spans="1:16" ht="51.75" customHeight="1" x14ac:dyDescent="0.25">
      <c r="A4" s="84"/>
      <c r="B4" s="85"/>
      <c r="C4" s="85"/>
      <c r="D4" s="85"/>
      <c r="E4" s="85"/>
      <c r="F4" s="85"/>
      <c r="G4" s="85"/>
      <c r="H4" s="85"/>
      <c r="I4" s="4" t="s">
        <v>39</v>
      </c>
      <c r="J4" s="4" t="s">
        <v>40</v>
      </c>
      <c r="K4" s="87"/>
      <c r="L4" s="4" t="s">
        <v>39</v>
      </c>
      <c r="M4" s="4" t="s">
        <v>40</v>
      </c>
      <c r="N4" s="85"/>
      <c r="O4" s="85"/>
      <c r="P4" s="85"/>
    </row>
    <row r="5" spans="1:16" x14ac:dyDescent="0.25">
      <c r="A5" s="5">
        <v>1</v>
      </c>
      <c r="B5" s="75">
        <v>2</v>
      </c>
      <c r="C5" s="75"/>
      <c r="D5" s="5">
        <v>3</v>
      </c>
      <c r="E5" s="5">
        <v>4</v>
      </c>
      <c r="F5" s="5">
        <v>5</v>
      </c>
      <c r="G5" s="5">
        <v>6</v>
      </c>
      <c r="H5" s="5">
        <v>7</v>
      </c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5">
        <v>15</v>
      </c>
    </row>
    <row r="6" spans="1:16" ht="45.75" customHeight="1" x14ac:dyDescent="0.25">
      <c r="A6" s="8">
        <v>1</v>
      </c>
      <c r="B6" s="76" t="s">
        <v>49</v>
      </c>
      <c r="C6" s="77"/>
      <c r="D6" s="14">
        <v>8504409000</v>
      </c>
      <c r="E6" s="9" t="s">
        <v>20</v>
      </c>
      <c r="F6" s="9">
        <v>2</v>
      </c>
      <c r="G6" s="13">
        <v>139800</v>
      </c>
      <c r="H6" s="10">
        <f>F6*G6</f>
        <v>279600</v>
      </c>
      <c r="I6" s="10"/>
      <c r="J6" s="10"/>
      <c r="K6" s="10">
        <f>H6</f>
        <v>279600</v>
      </c>
      <c r="L6" s="11">
        <v>0.12</v>
      </c>
      <c r="M6" s="13">
        <v>33552</v>
      </c>
      <c r="N6" s="10">
        <f>K6+M6</f>
        <v>313152</v>
      </c>
      <c r="O6" s="4"/>
      <c r="P6" s="7"/>
    </row>
    <row r="7" spans="1:16" s="1" customFormat="1" ht="39.75" customHeight="1" x14ac:dyDescent="0.25">
      <c r="A7" s="6"/>
      <c r="B7" s="78"/>
      <c r="C7" s="79"/>
      <c r="D7" s="80" t="s">
        <v>46</v>
      </c>
      <c r="E7" s="81"/>
      <c r="F7" s="81"/>
      <c r="G7" s="82"/>
      <c r="H7" s="12">
        <f>SUM(H6)</f>
        <v>279600</v>
      </c>
      <c r="I7" s="12"/>
      <c r="J7" s="12">
        <v>0</v>
      </c>
      <c r="K7" s="12">
        <f>SUM(K6)</f>
        <v>279600</v>
      </c>
      <c r="L7" s="2"/>
      <c r="M7" s="12">
        <f>SUM(M6)</f>
        <v>33552</v>
      </c>
      <c r="N7" s="12">
        <f>SUM(N6)</f>
        <v>313152</v>
      </c>
      <c r="O7" s="6"/>
      <c r="P7" s="6"/>
    </row>
  </sheetData>
  <mergeCells count="18">
    <mergeCell ref="P3:P4"/>
    <mergeCell ref="N3:N4"/>
    <mergeCell ref="F3:F4"/>
    <mergeCell ref="G3:G4"/>
    <mergeCell ref="H3:H4"/>
    <mergeCell ref="O3:O4"/>
    <mergeCell ref="I3:J3"/>
    <mergeCell ref="K3:K4"/>
    <mergeCell ref="B5:C5"/>
    <mergeCell ref="B6:C6"/>
    <mergeCell ref="B7:C7"/>
    <mergeCell ref="D7:G7"/>
    <mergeCell ref="A1:L1"/>
    <mergeCell ref="A3:A4"/>
    <mergeCell ref="B3:C4"/>
    <mergeCell ref="D3:D4"/>
    <mergeCell ref="E3:E4"/>
    <mergeCell ref="L3:M3"/>
  </mergeCells>
  <phoneticPr fontId="7" type="noConversion"/>
  <pageMargins left="0.75" right="0.75" top="1" bottom="1" header="0.5" footer="0.5"/>
  <pageSetup paperSize="9" scale="58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"/>
  <sheetViews>
    <sheetView zoomScaleNormal="100" workbookViewId="0">
      <selection activeCell="I13" sqref="I13"/>
    </sheetView>
  </sheetViews>
  <sheetFormatPr defaultRowHeight="15" x14ac:dyDescent="0.25"/>
  <cols>
    <col min="1" max="1" width="4.85546875" customWidth="1"/>
    <col min="2" max="2" width="7.28515625" customWidth="1"/>
    <col min="3" max="3" width="2.85546875" customWidth="1"/>
    <col min="4" max="4" width="7.42578125" customWidth="1"/>
    <col min="5" max="5" width="3.42578125" customWidth="1"/>
    <col min="6" max="6" width="7.5703125" customWidth="1"/>
    <col min="7" max="7" width="15.28515625" customWidth="1"/>
    <col min="8" max="8" width="13.28515625" bestFit="1" customWidth="1"/>
    <col min="9" max="9" width="4.42578125" customWidth="1"/>
    <col min="10" max="10" width="6.42578125" customWidth="1"/>
    <col min="11" max="11" width="13.42578125" customWidth="1"/>
    <col min="12" max="12" width="9.5703125" bestFit="1" customWidth="1"/>
    <col min="13" max="13" width="13.140625" customWidth="1"/>
    <col min="14" max="14" width="13.28515625" bestFit="1" customWidth="1"/>
    <col min="15" max="16" width="9.42578125" bestFit="1" customWidth="1"/>
  </cols>
  <sheetData>
    <row r="1" spans="1:16" x14ac:dyDescent="0.25">
      <c r="A1" s="83" t="s">
        <v>27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6" x14ac:dyDescent="0.25">
      <c r="A2" t="s">
        <v>28</v>
      </c>
      <c r="C2" t="s">
        <v>29</v>
      </c>
      <c r="F2" s="3"/>
      <c r="G2" t="s">
        <v>30</v>
      </c>
    </row>
    <row r="3" spans="1:16" ht="15" customHeight="1" x14ac:dyDescent="0.25">
      <c r="A3" s="84" t="s">
        <v>31</v>
      </c>
      <c r="B3" s="85" t="s">
        <v>32</v>
      </c>
      <c r="C3" s="85"/>
      <c r="D3" s="85" t="s">
        <v>33</v>
      </c>
      <c r="E3" s="85" t="s">
        <v>34</v>
      </c>
      <c r="F3" s="85" t="s">
        <v>35</v>
      </c>
      <c r="G3" s="85" t="s">
        <v>36</v>
      </c>
      <c r="H3" s="85" t="s">
        <v>37</v>
      </c>
      <c r="I3" s="85" t="s">
        <v>38</v>
      </c>
      <c r="J3" s="85"/>
      <c r="K3" s="87" t="s">
        <v>41</v>
      </c>
      <c r="L3" s="86" t="s">
        <v>42</v>
      </c>
      <c r="M3" s="86"/>
      <c r="N3" s="85" t="s">
        <v>43</v>
      </c>
      <c r="O3" s="85" t="s">
        <v>44</v>
      </c>
      <c r="P3" s="85" t="s">
        <v>45</v>
      </c>
    </row>
    <row r="4" spans="1:16" ht="51.75" customHeight="1" x14ac:dyDescent="0.25">
      <c r="A4" s="84"/>
      <c r="B4" s="85"/>
      <c r="C4" s="85"/>
      <c r="D4" s="85"/>
      <c r="E4" s="85"/>
      <c r="F4" s="85"/>
      <c r="G4" s="85"/>
      <c r="H4" s="85"/>
      <c r="I4" s="4" t="s">
        <v>39</v>
      </c>
      <c r="J4" s="4" t="s">
        <v>40</v>
      </c>
      <c r="K4" s="87"/>
      <c r="L4" s="4" t="s">
        <v>39</v>
      </c>
      <c r="M4" s="4" t="s">
        <v>40</v>
      </c>
      <c r="N4" s="85"/>
      <c r="O4" s="85"/>
      <c r="P4" s="85"/>
    </row>
    <row r="5" spans="1:16" x14ac:dyDescent="0.25">
      <c r="A5" s="5">
        <v>1</v>
      </c>
      <c r="B5" s="75">
        <v>2</v>
      </c>
      <c r="C5" s="75"/>
      <c r="D5" s="5">
        <v>3</v>
      </c>
      <c r="E5" s="5">
        <v>4</v>
      </c>
      <c r="F5" s="5">
        <v>5</v>
      </c>
      <c r="G5" s="5">
        <v>6</v>
      </c>
      <c r="H5" s="5">
        <v>7</v>
      </c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5">
        <v>15</v>
      </c>
    </row>
    <row r="6" spans="1:16" ht="52.5" customHeight="1" x14ac:dyDescent="0.25">
      <c r="A6" s="8">
        <v>1</v>
      </c>
      <c r="B6" s="88" t="s">
        <v>47</v>
      </c>
      <c r="C6" s="89"/>
      <c r="D6" s="7"/>
      <c r="E6" s="7" t="s">
        <v>20</v>
      </c>
      <c r="F6" s="7">
        <v>2</v>
      </c>
      <c r="G6" s="8">
        <v>230000</v>
      </c>
      <c r="H6" s="8">
        <f>F6*G6</f>
        <v>460000</v>
      </c>
      <c r="I6" s="8"/>
      <c r="J6" s="8"/>
      <c r="K6" s="8">
        <f>H6</f>
        <v>460000</v>
      </c>
      <c r="L6" s="38" t="s">
        <v>48</v>
      </c>
      <c r="M6" s="39">
        <v>0</v>
      </c>
      <c r="N6" s="8">
        <f>K6+M6</f>
        <v>460000</v>
      </c>
      <c r="O6" s="4"/>
      <c r="P6" s="7"/>
    </row>
    <row r="7" spans="1:16" s="1" customFormat="1" ht="39.75" customHeight="1" x14ac:dyDescent="0.25">
      <c r="A7" s="6"/>
      <c r="B7" s="78"/>
      <c r="C7" s="79"/>
      <c r="D7" s="78" t="s">
        <v>46</v>
      </c>
      <c r="E7" s="90"/>
      <c r="F7" s="90"/>
      <c r="G7" s="79"/>
      <c r="H7" s="40">
        <f>SUM(H6)</f>
        <v>460000</v>
      </c>
      <c r="I7" s="40"/>
      <c r="J7" s="41">
        <v>0</v>
      </c>
      <c r="K7" s="40">
        <f>SUM(K6)</f>
        <v>460000</v>
      </c>
      <c r="L7" s="6"/>
      <c r="M7" s="40">
        <f>SUM(M6)</f>
        <v>0</v>
      </c>
      <c r="N7" s="40">
        <f>SUM(N6)</f>
        <v>460000</v>
      </c>
      <c r="O7" s="6"/>
      <c r="P7" s="6"/>
    </row>
  </sheetData>
  <mergeCells count="18">
    <mergeCell ref="A1:L1"/>
    <mergeCell ref="A3:A4"/>
    <mergeCell ref="B3:C4"/>
    <mergeCell ref="D3:D4"/>
    <mergeCell ref="E3:E4"/>
    <mergeCell ref="L3:M3"/>
    <mergeCell ref="I3:J3"/>
    <mergeCell ref="K3:K4"/>
    <mergeCell ref="B5:C5"/>
    <mergeCell ref="B6:C6"/>
    <mergeCell ref="B7:C7"/>
    <mergeCell ref="D7:G7"/>
    <mergeCell ref="P3:P4"/>
    <mergeCell ref="N3:N4"/>
    <mergeCell ref="F3:F4"/>
    <mergeCell ref="G3:G4"/>
    <mergeCell ref="H3:H4"/>
    <mergeCell ref="O3:O4"/>
  </mergeCells>
  <phoneticPr fontId="7" type="noConversion"/>
  <pageMargins left="0.75" right="0.75" top="1" bottom="1" header="0.5" footer="0.5"/>
  <pageSetup paperSize="9" scale="56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zoomScaleNormal="100" workbookViewId="0">
      <selection activeCell="B6" sqref="B6"/>
    </sheetView>
  </sheetViews>
  <sheetFormatPr defaultRowHeight="15" x14ac:dyDescent="0.25"/>
  <cols>
    <col min="1" max="1" width="4.85546875" customWidth="1"/>
    <col min="2" max="2" width="10.7109375" bestFit="1" customWidth="1"/>
    <col min="3" max="3" width="3.42578125" customWidth="1"/>
    <col min="4" max="4" width="7.5703125" customWidth="1"/>
    <col min="5" max="5" width="16.85546875" customWidth="1"/>
    <col min="6" max="6" width="16.42578125" customWidth="1"/>
    <col min="7" max="7" width="4.42578125" customWidth="1"/>
    <col min="8" max="8" width="5.28515625" customWidth="1"/>
    <col min="9" max="9" width="13.7109375" customWidth="1"/>
    <col min="10" max="10" width="9.5703125" bestFit="1" customWidth="1"/>
    <col min="11" max="11" width="16.42578125" customWidth="1"/>
    <col min="12" max="12" width="19" bestFit="1" customWidth="1"/>
    <col min="13" max="14" width="9.42578125" bestFit="1" customWidth="1"/>
  </cols>
  <sheetData>
    <row r="1" spans="1:14" x14ac:dyDescent="0.25">
      <c r="A1" s="83" t="s">
        <v>27</v>
      </c>
      <c r="B1" s="83"/>
      <c r="C1" s="83"/>
      <c r="D1" s="83"/>
      <c r="E1" s="83"/>
      <c r="F1" s="83"/>
      <c r="G1" s="83"/>
      <c r="H1" s="83"/>
      <c r="I1" s="83"/>
      <c r="J1" s="83"/>
    </row>
    <row r="2" spans="1:14" x14ac:dyDescent="0.25">
      <c r="A2" t="s">
        <v>28</v>
      </c>
      <c r="D2" s="3"/>
      <c r="E2" t="s">
        <v>30</v>
      </c>
    </row>
    <row r="3" spans="1:14" ht="15" customHeight="1" x14ac:dyDescent="0.25">
      <c r="A3" s="84" t="s">
        <v>31</v>
      </c>
      <c r="B3" s="85" t="s">
        <v>33</v>
      </c>
      <c r="C3" s="85" t="s">
        <v>34</v>
      </c>
      <c r="D3" s="85" t="s">
        <v>35</v>
      </c>
      <c r="E3" s="85" t="s">
        <v>36</v>
      </c>
      <c r="F3" s="85" t="s">
        <v>37</v>
      </c>
      <c r="G3" s="85" t="s">
        <v>38</v>
      </c>
      <c r="H3" s="85"/>
      <c r="I3" s="87" t="s">
        <v>41</v>
      </c>
      <c r="J3" s="86" t="s">
        <v>42</v>
      </c>
      <c r="K3" s="86"/>
      <c r="L3" s="85" t="s">
        <v>43</v>
      </c>
      <c r="M3" s="85" t="s">
        <v>44</v>
      </c>
      <c r="N3" s="85" t="s">
        <v>45</v>
      </c>
    </row>
    <row r="4" spans="1:14" ht="75.75" customHeight="1" x14ac:dyDescent="0.25">
      <c r="A4" s="84"/>
      <c r="B4" s="85"/>
      <c r="C4" s="85"/>
      <c r="D4" s="85"/>
      <c r="E4" s="85"/>
      <c r="F4" s="85"/>
      <c r="G4" s="4" t="s">
        <v>39</v>
      </c>
      <c r="H4" s="4" t="s">
        <v>40</v>
      </c>
      <c r="I4" s="87"/>
      <c r="J4" s="4" t="s">
        <v>39</v>
      </c>
      <c r="K4" s="4" t="s">
        <v>40</v>
      </c>
      <c r="L4" s="85"/>
      <c r="M4" s="85"/>
      <c r="N4" s="85"/>
    </row>
    <row r="5" spans="1:14" x14ac:dyDescent="0.25">
      <c r="A5" s="5">
        <v>1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5">
        <v>9</v>
      </c>
      <c r="I5" s="5">
        <v>10</v>
      </c>
      <c r="J5" s="5">
        <v>11</v>
      </c>
      <c r="K5" s="5">
        <v>12</v>
      </c>
      <c r="L5" s="5">
        <v>13</v>
      </c>
      <c r="M5" s="5">
        <v>14</v>
      </c>
      <c r="N5" s="5">
        <v>15</v>
      </c>
    </row>
    <row r="6" spans="1:14" ht="45.75" customHeight="1" x14ac:dyDescent="0.25">
      <c r="A6" s="8">
        <v>1</v>
      </c>
      <c r="B6" s="14">
        <v>8481806390</v>
      </c>
      <c r="C6" s="14" t="s">
        <v>20</v>
      </c>
      <c r="D6" s="14">
        <v>2</v>
      </c>
      <c r="E6" s="15">
        <v>230000</v>
      </c>
      <c r="F6" s="15">
        <f>D6*E6</f>
        <v>460000</v>
      </c>
      <c r="G6" s="15"/>
      <c r="H6" s="15"/>
      <c r="I6" s="15">
        <f>F6</f>
        <v>460000</v>
      </c>
      <c r="J6" s="16">
        <v>0.12</v>
      </c>
      <c r="K6" s="15">
        <f>F6*12%</f>
        <v>55200</v>
      </c>
      <c r="L6" s="15">
        <f>I6+K6</f>
        <v>515200</v>
      </c>
      <c r="M6" s="17"/>
      <c r="N6" s="7"/>
    </row>
    <row r="7" spans="1:14" s="1" customFormat="1" ht="44.25" customHeight="1" x14ac:dyDescent="0.25">
      <c r="A7" s="6"/>
      <c r="B7" s="91" t="s">
        <v>46</v>
      </c>
      <c r="C7" s="92"/>
      <c r="D7" s="92"/>
      <c r="E7" s="93"/>
      <c r="F7" s="18">
        <f>SUM(F6)</f>
        <v>460000</v>
      </c>
      <c r="G7" s="19"/>
      <c r="H7" s="19">
        <v>0</v>
      </c>
      <c r="I7" s="18">
        <f>SUM(I6)</f>
        <v>460000</v>
      </c>
      <c r="J7" s="19"/>
      <c r="K7" s="18">
        <f>SUM(K6)</f>
        <v>55200</v>
      </c>
      <c r="L7" s="18">
        <f>SUM(L6)</f>
        <v>515200</v>
      </c>
      <c r="M7" s="19"/>
      <c r="N7" s="6"/>
    </row>
  </sheetData>
  <mergeCells count="14">
    <mergeCell ref="A1:J1"/>
    <mergeCell ref="F3:F4"/>
    <mergeCell ref="I3:I4"/>
    <mergeCell ref="J3:K3"/>
    <mergeCell ref="A3:A4"/>
    <mergeCell ref="B3:B4"/>
    <mergeCell ref="C3:C4"/>
    <mergeCell ref="D3:D4"/>
    <mergeCell ref="E3:E4"/>
    <mergeCell ref="N3:N4"/>
    <mergeCell ref="L3:L4"/>
    <mergeCell ref="G3:H3"/>
    <mergeCell ref="B7:E7"/>
    <mergeCell ref="M3:M4"/>
  </mergeCells>
  <phoneticPr fontId="7" type="noConversion"/>
  <pageMargins left="0.7" right="0.7" top="0.75" bottom="0.75" header="0.3" footer="0.3"/>
  <pageSetup paperSize="9" scale="5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9 месяцев</vt:lpstr>
      <vt:lpstr>Лист1</vt:lpstr>
      <vt:lpstr>Лист2</vt:lpstr>
      <vt:lpstr>Лист3</vt:lpstr>
      <vt:lpstr>'9 месяцев'!Заголовки_для_печати</vt:lpstr>
      <vt:lpstr>'9 месяцев'!Область_печати</vt:lpstr>
      <vt:lpstr>Лист3!Область_печати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2021-10-19T09:15:20Z</cp:lastPrinted>
  <dcterms:created xsi:type="dcterms:W3CDTF">2016-06-02T11:15:50Z</dcterms:created>
  <dcterms:modified xsi:type="dcterms:W3CDTF">2021-10-19T09:15:39Z</dcterms:modified>
</cp:coreProperties>
</file>